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60" windowWidth="19410" windowHeight="10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'1кв'!$A$1:$E$55</definedName>
    <definedName name="_xlnm.Print_Area" localSheetId="1">'2кв'!$A$1:$E$53</definedName>
    <definedName name="_xlnm.Print_Area" localSheetId="2">'3кв'!$A$1:$E$53</definedName>
    <definedName name="_xlnm.Print_Area" localSheetId="3">'4кв'!$A$1:$E$55</definedName>
    <definedName name="_xlnm.Print_Area" localSheetId="4">отчет!$A$1:$C$40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26" l="1"/>
  <c r="E32" i="25"/>
  <c r="B54" i="25"/>
  <c r="C24" i="26"/>
  <c r="C23" i="26"/>
  <c r="C20" i="26"/>
  <c r="C21" i="26"/>
  <c r="C22" i="26"/>
  <c r="C12" i="26"/>
  <c r="D12" i="26"/>
  <c r="C18" i="26"/>
  <c r="C13" i="26"/>
  <c r="E12" i="26" l="1"/>
  <c r="C6" i="26"/>
  <c r="C35" i="26"/>
  <c r="C26" i="26" l="1"/>
  <c r="E30" i="25" l="1"/>
  <c r="E29" i="25"/>
  <c r="B53" i="25"/>
  <c r="E24" i="25"/>
  <c r="E22" i="25"/>
  <c r="B51" i="24" l="1"/>
  <c r="E15" i="26" s="1"/>
  <c r="E24" i="24"/>
  <c r="E22" i="24"/>
  <c r="B51" i="23"/>
  <c r="C14" i="26" s="1"/>
  <c r="C15" i="26" s="1"/>
  <c r="E24" i="23"/>
  <c r="C19" i="26" s="1"/>
  <c r="E22" i="23"/>
  <c r="C17" i="26" s="1"/>
  <c r="C29" i="26" s="1"/>
  <c r="C30" i="26" l="1"/>
  <c r="E30" i="24"/>
  <c r="E30" i="23"/>
  <c r="B52" i="23"/>
  <c r="B53" i="22"/>
  <c r="E24" i="22"/>
  <c r="E22" i="22"/>
  <c r="E31" i="22" s="1"/>
  <c r="B52" i="24" l="1"/>
  <c r="D29" i="26"/>
  <c r="B54" i="22"/>
  <c r="B55" i="22" s="1"/>
  <c r="B47" i="23" s="1"/>
  <c r="B53" i="23" s="1"/>
  <c r="B47" i="24" s="1"/>
  <c r="B53" i="24" s="1"/>
  <c r="B49" i="25" s="1"/>
  <c r="B55" i="25" s="1"/>
</calcChain>
</file>

<file path=xl/sharedStrings.xml><?xml version="1.0" encoding="utf-8"?>
<sst xmlns="http://schemas.openxmlformats.org/spreadsheetml/2006/main" count="320" uniqueCount="114">
  <si>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</si>
  <si>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</si>
  <si>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</si>
  <si>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</si>
  <si>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</si>
  <si>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</si>
  <si>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</si>
  <si>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</si>
  <si>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</si>
  <si>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</si>
  <si>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</si>
  <si>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</si>
  <si>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</si>
  <si>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</si>
  <si>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</si>
  <si>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</si>
  <si>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</si>
  <si>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</si>
  <si>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</si>
  <si>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</si>
  <si>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</si>
  <si>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</si>
  <si>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</si>
  <si>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</si>
  <si>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</si>
  <si>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</si>
  <si>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</si>
  <si>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</si>
  <si>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</si>
  <si>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</si>
  <si>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</si>
  <si>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</si>
  <si>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</si>
  <si>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</si>
  <si>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</si>
  <si>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</si>
  <si>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</si>
  <si>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г. Россошь, ул. Маршака,37л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</si>
  <si>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№37л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</si>
  <si>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1 квартал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</si>
  <si>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Мартыненко Константина Владимировича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</si>
  <si>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Мартыненко К.В.</t>
    </r>
  </si>
  <si>
    <t>Оплачено ИП Гаврилин К.Д.</t>
  </si>
  <si>
    <t>холодная вода на СОИ</t>
  </si>
  <si>
    <t>электроэнергия на СОИ</t>
  </si>
  <si>
    <t>водоотведение на СОИ</t>
  </si>
  <si>
    <t xml:space="preserve">Оплачено за размещение оборудования в МОП интернет Квант-телеком </t>
  </si>
  <si>
    <t>Sдома=3382,2+ 270,6 гаражи+121,8 нежил.подвал=3774,6м2</t>
  </si>
  <si>
    <t>в т.ч. Оплачено ( в т.ч. Гаражи и подвал)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</si>
  <si>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54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19.06.2020 г.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</si>
  <si>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2 от 01.02.2019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</si>
  <si>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</si>
  <si>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за 1 квартал 2023 года</t>
  </si>
  <si>
    <t>"31" 03 2023 г.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</si>
  <si>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</si>
  <si>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228866,2</t>
  </si>
  <si>
    <t>Единовременный сбор монтаж забора (87117)</t>
  </si>
  <si>
    <t>Корректировка отчета (стоимость материалов)</t>
  </si>
  <si>
    <t>3 квартал 2022 г.</t>
  </si>
  <si>
    <t xml:space="preserve">           2. Всего за период с "01" 01 2023 г. по "31" 03 2023 г. выполнено работ (оказано услуг) на общую сумму двести двадцать одна тысяча четыреста девяносто пять рублей 19 копеек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</si>
  <si>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</si>
  <si>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</si>
  <si>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</si>
  <si>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</si>
  <si>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</si>
  <si>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</si>
  <si>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Мартыненко Константина Владимировича</t>
    </r>
  </si>
  <si>
    <t xml:space="preserve">           2. Всего за период с "01" 04 2023 г. по "30" 06 2023 г. выполнено работ (оказано услуг) на общую сумму двести тридцать пять тысяч восемьсот семнадцать рублей 89 копеек</t>
  </si>
  <si>
    <t>Предъявлено населению 248342,56</t>
  </si>
  <si>
    <t>Предъявлено населению 253358,67</t>
  </si>
  <si>
    <t>за 4 квартал 2023 года</t>
  </si>
  <si>
    <t>31.12.2023 г.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</si>
  <si>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Мартыненко Константина Владимировича</t>
    </r>
  </si>
  <si>
    <t>ремонт отмостки (кв 46)</t>
  </si>
  <si>
    <t>сварка двери (кв 42)</t>
  </si>
  <si>
    <t>октябрь</t>
  </si>
  <si>
    <t>ч/ч</t>
  </si>
  <si>
    <t>4 квартал</t>
  </si>
  <si>
    <t xml:space="preserve">           2. Всего за период с "01" 10 2023 г. по "31" 12 2023 г. выполнено работ (оказано услуг) на общую сумму двести тридцать четыре тысячи восемьсот восемьдесят четыре рубля 07 копеек.</t>
  </si>
  <si>
    <t>Предъявлено населению 265847,89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</si>
  <si>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</si>
  <si>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</si>
  <si>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</si>
  <si>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</si>
  <si>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</si>
  <si>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</si>
  <si>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</si>
  <si>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</si>
  <si>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</si>
  <si>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</si>
  <si>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</si>
  <si>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</si>
  <si>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</si>
  <si>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</si>
  <si>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</si>
  <si>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</si>
  <si>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</si>
  <si>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</si>
  <si>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</si>
  <si>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</si>
  <si>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</si>
  <si>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</si>
  <si>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</si>
  <si>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</si>
  <si>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</si>
  <si>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</si>
  <si>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Маршака, д. 37л</t>
  </si>
  <si>
    <t>Начислено всего 1130108,86</t>
  </si>
  <si>
    <t>* водоотведение на СОИ- 36155,82</t>
  </si>
  <si>
    <t>* холодная вода на СОИ - 23169,78</t>
  </si>
  <si>
    <t>* электроэнергия на СОИ- 54577,09</t>
  </si>
  <si>
    <t>Непредвиденные работы 7 ч/ч</t>
  </si>
  <si>
    <t>Корректировка отчета 3 квартал 2022 г. (стоимость материалов)</t>
  </si>
  <si>
    <t xml:space="preserve">           2. Всего за период с "01" 07 2023 г. по "30" 09 2023 г. выполнено работ (оказано услуг) на общую сумму двести двадцать пять тысяч двести девяносто девять рублей 45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</si>
</sst>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2" fontId="4" fillId="0" borderId="1" xfId="1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7" zoomScaleSheetLayoutView="100" workbookViewId="0">
      <selection activeCell="B29" sqref="B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52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84" t="s">
        <v>53</v>
      </c>
      <c r="E4" s="84"/>
    </row>
    <row r="5" spans="1:5" x14ac:dyDescent="0.25">
      <c r="A5" s="25"/>
      <c r="B5" s="4"/>
      <c r="C5" s="4"/>
      <c r="D5" s="4"/>
      <c r="E5" s="4"/>
    </row>
    <row r="6" spans="1:5" ht="15" customHeight="1" x14ac:dyDescent="0.25">
      <c r="A6" s="71" t="s">
        <v>0</v>
      </c>
      <c r="B6" s="71"/>
      <c r="C6" s="71"/>
      <c r="D6" s="71"/>
      <c r="E6" s="71"/>
    </row>
    <row r="7" spans="1:5" ht="17.25" customHeight="1" x14ac:dyDescent="0.25">
      <c r="A7" s="79" t="s">
        <v>37</v>
      </c>
      <c r="B7" s="79"/>
      <c r="C7" s="79"/>
      <c r="D7" s="79"/>
      <c r="E7" s="79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1" t="s">
        <v>40</v>
      </c>
      <c r="B9" s="71"/>
      <c r="C9" s="71"/>
      <c r="D9" s="71"/>
      <c r="E9" s="71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1" t="s">
        <v>49</v>
      </c>
      <c r="B11" s="71"/>
      <c r="C11" s="71"/>
      <c r="D11" s="71"/>
      <c r="E11" s="71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1" t="s">
        <v>24</v>
      </c>
      <c r="B13" s="71"/>
      <c r="C13" s="71"/>
      <c r="D13" s="71"/>
      <c r="E13" s="71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1" t="s">
        <v>51</v>
      </c>
      <c r="B15" s="71"/>
      <c r="C15" s="71"/>
      <c r="D15" s="71"/>
      <c r="E15" s="71"/>
    </row>
    <row r="16" spans="1:5" ht="20.25" customHeight="1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1" t="s">
        <v>17</v>
      </c>
      <c r="B17" s="71"/>
      <c r="C17" s="71"/>
      <c r="D17" s="71"/>
      <c r="E17" s="71"/>
    </row>
    <row r="18" spans="1:7" ht="69" customHeight="1" x14ac:dyDescent="0.25">
      <c r="A18" s="71" t="s">
        <v>50</v>
      </c>
      <c r="B18" s="71"/>
      <c r="C18" s="71"/>
      <c r="D18" s="71"/>
      <c r="E18" s="71"/>
    </row>
    <row r="19" spans="1:7" ht="35.25" customHeight="1" x14ac:dyDescent="0.25">
      <c r="A19" s="69" t="s">
        <v>38</v>
      </c>
      <c r="B19" s="69"/>
      <c r="C19" s="69"/>
      <c r="D19" s="69"/>
      <c r="E19" s="69"/>
    </row>
    <row r="20" spans="1:7" ht="19.5" customHeight="1" x14ac:dyDescent="0.25">
      <c r="A20" s="69"/>
      <c r="B20" s="69"/>
      <c r="C20" s="69"/>
      <c r="D20" s="69"/>
      <c r="E20" s="69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11.94</v>
      </c>
      <c r="E22" s="8">
        <f>D22*F20*G20</f>
        <v>135206.17199999999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5.42</v>
      </c>
      <c r="E24" s="8">
        <f>D24*F20*G20</f>
        <v>61374.995999999999</v>
      </c>
    </row>
    <row r="25" spans="1:7" x14ac:dyDescent="0.25">
      <c r="A25" s="7" t="s">
        <v>43</v>
      </c>
      <c r="B25" s="9" t="s">
        <v>39</v>
      </c>
      <c r="C25" s="3" t="s">
        <v>28</v>
      </c>
      <c r="D25" s="3"/>
      <c r="E25" s="8">
        <v>7171.01</v>
      </c>
    </row>
    <row r="26" spans="1:7" x14ac:dyDescent="0.25">
      <c r="A26" s="7" t="s">
        <v>44</v>
      </c>
      <c r="B26" s="9" t="s">
        <v>39</v>
      </c>
      <c r="C26" s="3" t="s">
        <v>28</v>
      </c>
      <c r="D26" s="3"/>
      <c r="E26" s="8">
        <v>12144.4</v>
      </c>
    </row>
    <row r="27" spans="1:7" x14ac:dyDescent="0.25">
      <c r="A27" s="7" t="s">
        <v>45</v>
      </c>
      <c r="B27" s="9" t="s">
        <v>39</v>
      </c>
      <c r="C27" s="3" t="s">
        <v>28</v>
      </c>
      <c r="D27" s="3"/>
      <c r="E27" s="8">
        <v>11226.61</v>
      </c>
    </row>
    <row r="28" spans="1:7" x14ac:dyDescent="0.25">
      <c r="A28" s="7" t="s">
        <v>27</v>
      </c>
      <c r="B28" s="9" t="s">
        <v>39</v>
      </c>
      <c r="C28" s="3" t="s">
        <v>28</v>
      </c>
      <c r="D28" s="3"/>
      <c r="E28" s="22">
        <v>0</v>
      </c>
    </row>
    <row r="29" spans="1:7" ht="30" x14ac:dyDescent="0.25">
      <c r="A29" s="7" t="s">
        <v>57</v>
      </c>
      <c r="B29" s="9" t="s">
        <v>58</v>
      </c>
      <c r="C29" s="3" t="s">
        <v>28</v>
      </c>
      <c r="D29" s="3"/>
      <c r="E29" s="30">
        <v>-5628</v>
      </c>
    </row>
    <row r="30" spans="1:7" x14ac:dyDescent="0.25">
      <c r="A30" s="23"/>
      <c r="B30" s="9"/>
      <c r="C30" s="3"/>
      <c r="D30" s="3"/>
      <c r="E30" s="22"/>
    </row>
    <row r="31" spans="1:7" s="14" customFormat="1" ht="14.25" x14ac:dyDescent="0.2">
      <c r="A31" s="10" t="s">
        <v>26</v>
      </c>
      <c r="B31" s="11"/>
      <c r="C31" s="12"/>
      <c r="D31" s="12"/>
      <c r="E31" s="13">
        <f>SUM(E22:E30)</f>
        <v>221495.18800000002</v>
      </c>
    </row>
    <row r="33" spans="1:5" ht="34.5" customHeight="1" x14ac:dyDescent="0.25">
      <c r="A33" s="70" t="s">
        <v>59</v>
      </c>
      <c r="B33" s="70"/>
      <c r="C33" s="70"/>
      <c r="D33" s="70"/>
      <c r="E33" s="70"/>
    </row>
    <row r="34" spans="1:5" ht="32.25" customHeight="1" x14ac:dyDescent="0.25">
      <c r="A34" s="71" t="s">
        <v>21</v>
      </c>
      <c r="B34" s="71"/>
      <c r="C34" s="71"/>
      <c r="D34" s="71"/>
      <c r="E34" s="71"/>
    </row>
    <row r="35" spans="1:5" x14ac:dyDescent="0.25">
      <c r="A35" s="71" t="s">
        <v>20</v>
      </c>
      <c r="B35" s="71"/>
      <c r="C35" s="71"/>
      <c r="D35" s="71"/>
      <c r="E35" s="71"/>
    </row>
    <row r="36" spans="1:5" ht="33" customHeight="1" x14ac:dyDescent="0.25">
      <c r="A36" s="71" t="s">
        <v>29</v>
      </c>
      <c r="B36" s="71"/>
      <c r="C36" s="71"/>
      <c r="D36" s="71"/>
      <c r="E36" s="71"/>
    </row>
    <row r="37" spans="1:5" x14ac:dyDescent="0.25">
      <c r="A37" s="71" t="s">
        <v>18</v>
      </c>
      <c r="B37" s="71"/>
      <c r="C37" s="71"/>
      <c r="D37" s="71"/>
      <c r="E37" s="71"/>
    </row>
    <row r="38" spans="1:5" x14ac:dyDescent="0.25">
      <c r="A38" s="72" t="s">
        <v>5</v>
      </c>
      <c r="B38" s="72"/>
      <c r="C38" s="72"/>
      <c r="D38" s="72"/>
      <c r="E38" s="72"/>
    </row>
    <row r="39" spans="1:5" x14ac:dyDescent="0.25">
      <c r="A39" s="71" t="s">
        <v>18</v>
      </c>
      <c r="B39" s="71"/>
      <c r="C39" s="71"/>
      <c r="D39" s="71"/>
      <c r="E39" s="71"/>
    </row>
    <row r="40" spans="1:5" x14ac:dyDescent="0.25">
      <c r="A40" s="73" t="s">
        <v>54</v>
      </c>
      <c r="B40" s="73"/>
      <c r="C40" s="73"/>
      <c r="D40" s="73"/>
      <c r="E40" s="5"/>
    </row>
    <row r="41" spans="1:5" x14ac:dyDescent="0.25">
      <c r="B41" s="68" t="s">
        <v>19</v>
      </c>
      <c r="C41" s="68"/>
      <c r="D41" s="68"/>
      <c r="E41" s="6" t="s">
        <v>6</v>
      </c>
    </row>
    <row r="42" spans="1:5" x14ac:dyDescent="0.25">
      <c r="A42" s="24"/>
      <c r="B42" s="24"/>
      <c r="C42" s="24"/>
      <c r="D42" s="24"/>
      <c r="E42" s="24"/>
    </row>
    <row r="43" spans="1:5" x14ac:dyDescent="0.25">
      <c r="A43" s="74" t="s">
        <v>41</v>
      </c>
      <c r="B43" s="74"/>
      <c r="C43" s="74"/>
      <c r="D43" s="74"/>
      <c r="E43" s="5"/>
    </row>
    <row r="44" spans="1:5" x14ac:dyDescent="0.25">
      <c r="B44" s="68" t="s">
        <v>19</v>
      </c>
      <c r="C44" s="68"/>
      <c r="D44" s="68"/>
      <c r="E44" s="6" t="s">
        <v>6</v>
      </c>
    </row>
    <row r="46" spans="1:5" x14ac:dyDescent="0.25">
      <c r="A46" s="2" t="s">
        <v>47</v>
      </c>
    </row>
    <row r="47" spans="1:5" x14ac:dyDescent="0.25">
      <c r="A47" s="14" t="s">
        <v>30</v>
      </c>
    </row>
    <row r="48" spans="1:5" x14ac:dyDescent="0.25">
      <c r="A48" s="2" t="s">
        <v>33</v>
      </c>
      <c r="B48" s="15">
        <v>-88668</v>
      </c>
    </row>
    <row r="49" spans="1:2" ht="19.5" customHeight="1" x14ac:dyDescent="0.25">
      <c r="A49" s="26" t="s">
        <v>55</v>
      </c>
      <c r="B49" s="16"/>
    </row>
    <row r="50" spans="1:2" ht="30" x14ac:dyDescent="0.25">
      <c r="A50" s="26" t="s">
        <v>48</v>
      </c>
      <c r="B50" s="16">
        <v>237733.34</v>
      </c>
    </row>
    <row r="51" spans="1:2" x14ac:dyDescent="0.25">
      <c r="A51" s="2" t="s">
        <v>42</v>
      </c>
      <c r="B51" s="16">
        <v>4329.62</v>
      </c>
    </row>
    <row r="52" spans="1:2" ht="30" x14ac:dyDescent="0.25">
      <c r="A52" s="26" t="s">
        <v>56</v>
      </c>
      <c r="B52" s="16">
        <v>79755</v>
      </c>
    </row>
    <row r="53" spans="1:2" ht="45" x14ac:dyDescent="0.25">
      <c r="A53" s="21" t="s">
        <v>46</v>
      </c>
      <c r="B53" s="16">
        <f>3*300</f>
        <v>900</v>
      </c>
    </row>
    <row r="54" spans="1:2" ht="30" x14ac:dyDescent="0.25">
      <c r="A54" s="26" t="s">
        <v>32</v>
      </c>
      <c r="B54" s="16">
        <f>E31</f>
        <v>221495.18800000002</v>
      </c>
    </row>
    <row r="55" spans="1:2" x14ac:dyDescent="0.25">
      <c r="A55" s="17" t="s">
        <v>31</v>
      </c>
      <c r="B55" s="18">
        <f>B48+B50+B51+B53+B52-B54</f>
        <v>12554.771999999968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3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60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84" t="s">
        <v>61</v>
      </c>
      <c r="E4" s="84"/>
    </row>
    <row r="5" spans="1:5" x14ac:dyDescent="0.25">
      <c r="A5" s="29"/>
      <c r="B5" s="4"/>
      <c r="C5" s="4"/>
      <c r="D5" s="4"/>
      <c r="E5" s="4"/>
    </row>
    <row r="6" spans="1:5" ht="15" customHeight="1" x14ac:dyDescent="0.25">
      <c r="A6" s="71" t="s">
        <v>0</v>
      </c>
      <c r="B6" s="71"/>
      <c r="C6" s="71"/>
      <c r="D6" s="71"/>
      <c r="E6" s="71"/>
    </row>
    <row r="7" spans="1:5" ht="17.25" customHeight="1" x14ac:dyDescent="0.25">
      <c r="A7" s="79" t="s">
        <v>37</v>
      </c>
      <c r="B7" s="79"/>
      <c r="C7" s="79"/>
      <c r="D7" s="79"/>
      <c r="E7" s="79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1" t="s">
        <v>66</v>
      </c>
      <c r="B9" s="71"/>
      <c r="C9" s="71"/>
      <c r="D9" s="71"/>
      <c r="E9" s="71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1" t="s">
        <v>49</v>
      </c>
      <c r="B11" s="71"/>
      <c r="C11" s="71"/>
      <c r="D11" s="71"/>
      <c r="E11" s="71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1" t="s">
        <v>24</v>
      </c>
      <c r="B13" s="71"/>
      <c r="C13" s="71"/>
      <c r="D13" s="71"/>
      <c r="E13" s="71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1" t="s">
        <v>51</v>
      </c>
      <c r="B15" s="71"/>
      <c r="C15" s="71"/>
      <c r="D15" s="71"/>
      <c r="E15" s="71"/>
    </row>
    <row r="16" spans="1:5" ht="20.25" customHeight="1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1" t="s">
        <v>17</v>
      </c>
      <c r="B17" s="71"/>
      <c r="C17" s="71"/>
      <c r="D17" s="71"/>
      <c r="E17" s="71"/>
    </row>
    <row r="18" spans="1:7" ht="69" customHeight="1" x14ac:dyDescent="0.25">
      <c r="A18" s="71" t="s">
        <v>50</v>
      </c>
      <c r="B18" s="71"/>
      <c r="C18" s="71"/>
      <c r="D18" s="71"/>
      <c r="E18" s="71"/>
    </row>
    <row r="19" spans="1:7" ht="35.25" customHeight="1" x14ac:dyDescent="0.25">
      <c r="A19" s="69" t="s">
        <v>38</v>
      </c>
      <c r="B19" s="69"/>
      <c r="C19" s="69"/>
      <c r="D19" s="69"/>
      <c r="E19" s="69"/>
    </row>
    <row r="20" spans="1:7" ht="19.5" customHeight="1" x14ac:dyDescent="0.25">
      <c r="A20" s="69"/>
      <c r="B20" s="69"/>
      <c r="C20" s="69"/>
      <c r="D20" s="69"/>
      <c r="E20" s="69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11.94</v>
      </c>
      <c r="E22" s="8">
        <f>D22*F20*G20</f>
        <v>135206.17199999999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5.42</v>
      </c>
      <c r="E24" s="8">
        <f>D24*F20*G20</f>
        <v>61374.995999999999</v>
      </c>
    </row>
    <row r="25" spans="1:7" x14ac:dyDescent="0.25">
      <c r="A25" s="7" t="s">
        <v>43</v>
      </c>
      <c r="B25" s="9" t="s">
        <v>62</v>
      </c>
      <c r="C25" s="3" t="s">
        <v>28</v>
      </c>
      <c r="D25" s="3"/>
      <c r="E25" s="8">
        <v>7363.27</v>
      </c>
    </row>
    <row r="26" spans="1:7" x14ac:dyDescent="0.25">
      <c r="A26" s="7" t="s">
        <v>44</v>
      </c>
      <c r="B26" s="9" t="s">
        <v>62</v>
      </c>
      <c r="C26" s="3" t="s">
        <v>28</v>
      </c>
      <c r="D26" s="3"/>
      <c r="E26" s="8">
        <v>19986.849999999999</v>
      </c>
    </row>
    <row r="27" spans="1:7" x14ac:dyDescent="0.25">
      <c r="A27" s="7" t="s">
        <v>45</v>
      </c>
      <c r="B27" s="9" t="s">
        <v>62</v>
      </c>
      <c r="C27" s="3" t="s">
        <v>28</v>
      </c>
      <c r="D27" s="3"/>
      <c r="E27" s="8">
        <v>11527.6</v>
      </c>
    </row>
    <row r="28" spans="1:7" x14ac:dyDescent="0.25">
      <c r="A28" s="7" t="s">
        <v>27</v>
      </c>
      <c r="B28" s="9" t="s">
        <v>62</v>
      </c>
      <c r="C28" s="3" t="s">
        <v>28</v>
      </c>
      <c r="D28" s="3"/>
      <c r="E28" s="22">
        <v>359</v>
      </c>
    </row>
    <row r="29" spans="1:7" x14ac:dyDescent="0.25">
      <c r="A29" s="23"/>
      <c r="B29" s="9"/>
      <c r="C29" s="3"/>
      <c r="D29" s="3"/>
      <c r="E29" s="22"/>
    </row>
    <row r="30" spans="1:7" s="14" customFormat="1" ht="14.25" x14ac:dyDescent="0.2">
      <c r="A30" s="10" t="s">
        <v>26</v>
      </c>
      <c r="B30" s="11"/>
      <c r="C30" s="12"/>
      <c r="D30" s="12"/>
      <c r="E30" s="13">
        <f>SUM(E22:E29)</f>
        <v>235817.88800000001</v>
      </c>
    </row>
    <row r="32" spans="1:7" ht="34.5" customHeight="1" x14ac:dyDescent="0.25">
      <c r="A32" s="70" t="s">
        <v>67</v>
      </c>
      <c r="B32" s="70"/>
      <c r="C32" s="70"/>
      <c r="D32" s="70"/>
      <c r="E32" s="70"/>
    </row>
    <row r="33" spans="1:5" ht="32.25" customHeight="1" x14ac:dyDescent="0.25">
      <c r="A33" s="71" t="s">
        <v>21</v>
      </c>
      <c r="B33" s="71"/>
      <c r="C33" s="71"/>
      <c r="D33" s="71"/>
      <c r="E33" s="71"/>
    </row>
    <row r="34" spans="1:5" x14ac:dyDescent="0.25">
      <c r="A34" s="71" t="s">
        <v>20</v>
      </c>
      <c r="B34" s="71"/>
      <c r="C34" s="71"/>
      <c r="D34" s="71"/>
      <c r="E34" s="71"/>
    </row>
    <row r="35" spans="1:5" ht="33" customHeight="1" x14ac:dyDescent="0.25">
      <c r="A35" s="71" t="s">
        <v>29</v>
      </c>
      <c r="B35" s="71"/>
      <c r="C35" s="71"/>
      <c r="D35" s="71"/>
      <c r="E35" s="71"/>
    </row>
    <row r="36" spans="1:5" x14ac:dyDescent="0.25">
      <c r="A36" s="71" t="s">
        <v>18</v>
      </c>
      <c r="B36" s="71"/>
      <c r="C36" s="71"/>
      <c r="D36" s="71"/>
      <c r="E36" s="71"/>
    </row>
    <row r="37" spans="1:5" x14ac:dyDescent="0.25">
      <c r="A37" s="72" t="s">
        <v>5</v>
      </c>
      <c r="B37" s="72"/>
      <c r="C37" s="72"/>
      <c r="D37" s="72"/>
      <c r="E37" s="72"/>
    </row>
    <row r="38" spans="1:5" x14ac:dyDescent="0.25">
      <c r="A38" s="71" t="s">
        <v>18</v>
      </c>
      <c r="B38" s="71"/>
      <c r="C38" s="71"/>
      <c r="D38" s="71"/>
      <c r="E38" s="71"/>
    </row>
    <row r="39" spans="1:5" x14ac:dyDescent="0.25">
      <c r="A39" s="73" t="s">
        <v>54</v>
      </c>
      <c r="B39" s="73"/>
      <c r="C39" s="73"/>
      <c r="D39" s="73"/>
      <c r="E39" s="5"/>
    </row>
    <row r="40" spans="1:5" x14ac:dyDescent="0.25">
      <c r="B40" s="68" t="s">
        <v>19</v>
      </c>
      <c r="C40" s="68"/>
      <c r="D40" s="68"/>
      <c r="E40" s="6" t="s">
        <v>6</v>
      </c>
    </row>
    <row r="41" spans="1:5" x14ac:dyDescent="0.25">
      <c r="A41" s="28"/>
      <c r="B41" s="28"/>
      <c r="C41" s="28"/>
      <c r="D41" s="28"/>
      <c r="E41" s="28"/>
    </row>
    <row r="42" spans="1:5" x14ac:dyDescent="0.25">
      <c r="A42" s="74" t="s">
        <v>41</v>
      </c>
      <c r="B42" s="74"/>
      <c r="C42" s="74"/>
      <c r="D42" s="74"/>
      <c r="E42" s="5"/>
    </row>
    <row r="43" spans="1:5" x14ac:dyDescent="0.25">
      <c r="B43" s="68" t="s">
        <v>19</v>
      </c>
      <c r="C43" s="68"/>
      <c r="D43" s="68"/>
      <c r="E43" s="6" t="s">
        <v>6</v>
      </c>
    </row>
    <row r="45" spans="1:5" x14ac:dyDescent="0.25">
      <c r="A45" s="2" t="s">
        <v>47</v>
      </c>
    </row>
    <row r="46" spans="1:5" x14ac:dyDescent="0.25">
      <c r="A46" s="14" t="s">
        <v>30</v>
      </c>
    </row>
    <row r="47" spans="1:5" x14ac:dyDescent="0.25">
      <c r="A47" s="2" t="s">
        <v>33</v>
      </c>
      <c r="B47" s="15">
        <f>'1кв'!B55</f>
        <v>12554.771999999968</v>
      </c>
    </row>
    <row r="48" spans="1:5" ht="27.75" customHeight="1" x14ac:dyDescent="0.25">
      <c r="A48" s="27" t="s">
        <v>68</v>
      </c>
      <c r="B48" s="16"/>
    </row>
    <row r="49" spans="1:2" ht="30" x14ac:dyDescent="0.25">
      <c r="A49" s="27" t="s">
        <v>48</v>
      </c>
      <c r="B49" s="16">
        <v>231858.06</v>
      </c>
    </row>
    <row r="50" spans="1:2" x14ac:dyDescent="0.25">
      <c r="A50" s="2" t="s">
        <v>42</v>
      </c>
      <c r="B50" s="16">
        <v>3146.53</v>
      </c>
    </row>
    <row r="51" spans="1:2" ht="45" x14ac:dyDescent="0.25">
      <c r="A51" s="21" t="s">
        <v>46</v>
      </c>
      <c r="B51" s="16">
        <f>3*300</f>
        <v>900</v>
      </c>
    </row>
    <row r="52" spans="1:2" ht="30" x14ac:dyDescent="0.25">
      <c r="A52" s="27" t="s">
        <v>32</v>
      </c>
      <c r="B52" s="16">
        <f>E30</f>
        <v>235817.88800000001</v>
      </c>
    </row>
    <row r="53" spans="1:2" x14ac:dyDescent="0.25">
      <c r="A53" s="17" t="s">
        <v>31</v>
      </c>
      <c r="B53" s="18">
        <f>B47+B49+B50+B51-B52</f>
        <v>12641.473999999958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6" zoomScaleSheetLayoutView="100" workbookViewId="0">
      <selection activeCell="A32" sqref="A32:E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63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84" t="s">
        <v>64</v>
      </c>
      <c r="E4" s="84"/>
    </row>
    <row r="5" spans="1:5" x14ac:dyDescent="0.25">
      <c r="A5" s="29"/>
      <c r="B5" s="4"/>
      <c r="C5" s="4"/>
      <c r="D5" s="4"/>
      <c r="E5" s="4"/>
    </row>
    <row r="6" spans="1:5" ht="15" customHeight="1" x14ac:dyDescent="0.25">
      <c r="A6" s="71" t="s">
        <v>0</v>
      </c>
      <c r="B6" s="71"/>
      <c r="C6" s="71"/>
      <c r="D6" s="71"/>
      <c r="E6" s="71"/>
    </row>
    <row r="7" spans="1:5" ht="17.25" customHeight="1" x14ac:dyDescent="0.25">
      <c r="A7" s="79" t="s">
        <v>37</v>
      </c>
      <c r="B7" s="79"/>
      <c r="C7" s="79"/>
      <c r="D7" s="79"/>
      <c r="E7" s="79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1" t="s">
        <v>40</v>
      </c>
      <c r="B9" s="71"/>
      <c r="C9" s="71"/>
      <c r="D9" s="71"/>
      <c r="E9" s="71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1" t="s">
        <v>49</v>
      </c>
      <c r="B11" s="71"/>
      <c r="C11" s="71"/>
      <c r="D11" s="71"/>
      <c r="E11" s="71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1" t="s">
        <v>24</v>
      </c>
      <c r="B13" s="71"/>
      <c r="C13" s="71"/>
      <c r="D13" s="71"/>
      <c r="E13" s="71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1" t="s">
        <v>51</v>
      </c>
      <c r="B15" s="71"/>
      <c r="C15" s="71"/>
      <c r="D15" s="71"/>
      <c r="E15" s="71"/>
    </row>
    <row r="16" spans="1:5" ht="20.25" customHeight="1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1" t="s">
        <v>17</v>
      </c>
      <c r="B17" s="71"/>
      <c r="C17" s="71"/>
      <c r="D17" s="71"/>
      <c r="E17" s="71"/>
    </row>
    <row r="18" spans="1:7" ht="69" customHeight="1" x14ac:dyDescent="0.25">
      <c r="A18" s="71" t="s">
        <v>50</v>
      </c>
      <c r="B18" s="71"/>
      <c r="C18" s="71"/>
      <c r="D18" s="71"/>
      <c r="E18" s="71"/>
    </row>
    <row r="19" spans="1:7" ht="35.25" customHeight="1" x14ac:dyDescent="0.25">
      <c r="A19" s="69" t="s">
        <v>38</v>
      </c>
      <c r="B19" s="69"/>
      <c r="C19" s="69"/>
      <c r="D19" s="69"/>
      <c r="E19" s="69"/>
    </row>
    <row r="20" spans="1:7" ht="19.5" customHeight="1" x14ac:dyDescent="0.25">
      <c r="A20" s="69"/>
      <c r="B20" s="69"/>
      <c r="C20" s="69"/>
      <c r="D20" s="69"/>
      <c r="E20" s="69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11.88</v>
      </c>
      <c r="E22" s="8">
        <f>D22*F20*G20</f>
        <v>134526.74400000001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6.06</v>
      </c>
      <c r="E24" s="8">
        <f>D24*F20*G20</f>
        <v>68622.227999999988</v>
      </c>
    </row>
    <row r="25" spans="1:7" x14ac:dyDescent="0.25">
      <c r="A25" s="7" t="s">
        <v>43</v>
      </c>
      <c r="B25" s="9" t="s">
        <v>65</v>
      </c>
      <c r="C25" s="3" t="s">
        <v>28</v>
      </c>
      <c r="D25" s="3"/>
      <c r="E25" s="8">
        <v>3049.49</v>
      </c>
    </row>
    <row r="26" spans="1:7" x14ac:dyDescent="0.25">
      <c r="A26" s="7" t="s">
        <v>44</v>
      </c>
      <c r="B26" s="9" t="s">
        <v>65</v>
      </c>
      <c r="C26" s="3" t="s">
        <v>28</v>
      </c>
      <c r="D26" s="3"/>
      <c r="E26" s="8">
        <v>12323.85</v>
      </c>
    </row>
    <row r="27" spans="1:7" x14ac:dyDescent="0.25">
      <c r="A27" s="7" t="s">
        <v>45</v>
      </c>
      <c r="B27" s="9" t="s">
        <v>65</v>
      </c>
      <c r="C27" s="3" t="s">
        <v>28</v>
      </c>
      <c r="D27" s="3"/>
      <c r="E27" s="8">
        <v>4774.1400000000003</v>
      </c>
    </row>
    <row r="28" spans="1:7" x14ac:dyDescent="0.25">
      <c r="A28" s="7" t="s">
        <v>27</v>
      </c>
      <c r="B28" s="9" t="s">
        <v>65</v>
      </c>
      <c r="C28" s="3" t="s">
        <v>28</v>
      </c>
      <c r="D28" s="3"/>
      <c r="E28" s="8">
        <v>2003</v>
      </c>
    </row>
    <row r="29" spans="1:7" x14ac:dyDescent="0.25">
      <c r="A29" s="23"/>
      <c r="B29" s="9"/>
      <c r="C29" s="3"/>
      <c r="D29" s="3"/>
      <c r="E29" s="22"/>
    </row>
    <row r="30" spans="1:7" s="14" customFormat="1" ht="14.25" x14ac:dyDescent="0.2">
      <c r="A30" s="10" t="s">
        <v>26</v>
      </c>
      <c r="B30" s="11"/>
      <c r="C30" s="12"/>
      <c r="D30" s="12"/>
      <c r="E30" s="13">
        <f>SUM(E22:E29)</f>
        <v>225299.45200000002</v>
      </c>
    </row>
    <row r="32" spans="1:7" ht="34.5" customHeight="1" x14ac:dyDescent="0.25">
      <c r="A32" s="70" t="s">
        <v>113</v>
      </c>
      <c r="B32" s="70"/>
      <c r="C32" s="70"/>
      <c r="D32" s="70"/>
      <c r="E32" s="70"/>
    </row>
    <row r="33" spans="1:5" ht="32.25" customHeight="1" x14ac:dyDescent="0.25">
      <c r="A33" s="71" t="s">
        <v>21</v>
      </c>
      <c r="B33" s="71"/>
      <c r="C33" s="71"/>
      <c r="D33" s="71"/>
      <c r="E33" s="71"/>
    </row>
    <row r="34" spans="1:5" x14ac:dyDescent="0.25">
      <c r="A34" s="71" t="s">
        <v>20</v>
      </c>
      <c r="B34" s="71"/>
      <c r="C34" s="71"/>
      <c r="D34" s="71"/>
      <c r="E34" s="71"/>
    </row>
    <row r="35" spans="1:5" ht="33" customHeight="1" x14ac:dyDescent="0.25">
      <c r="A35" s="71" t="s">
        <v>29</v>
      </c>
      <c r="B35" s="71"/>
      <c r="C35" s="71"/>
      <c r="D35" s="71"/>
      <c r="E35" s="71"/>
    </row>
    <row r="36" spans="1:5" x14ac:dyDescent="0.25">
      <c r="A36" s="71" t="s">
        <v>18</v>
      </c>
      <c r="B36" s="71"/>
      <c r="C36" s="71"/>
      <c r="D36" s="71"/>
      <c r="E36" s="71"/>
    </row>
    <row r="37" spans="1:5" x14ac:dyDescent="0.25">
      <c r="A37" s="72" t="s">
        <v>5</v>
      </c>
      <c r="B37" s="72"/>
      <c r="C37" s="72"/>
      <c r="D37" s="72"/>
      <c r="E37" s="72"/>
    </row>
    <row r="38" spans="1:5" x14ac:dyDescent="0.25">
      <c r="A38" s="71" t="s">
        <v>18</v>
      </c>
      <c r="B38" s="71"/>
      <c r="C38" s="71"/>
      <c r="D38" s="71"/>
      <c r="E38" s="71"/>
    </row>
    <row r="39" spans="1:5" x14ac:dyDescent="0.25">
      <c r="A39" s="73" t="s">
        <v>54</v>
      </c>
      <c r="B39" s="73"/>
      <c r="C39" s="73"/>
      <c r="D39" s="73"/>
      <c r="E39" s="5"/>
    </row>
    <row r="40" spans="1:5" x14ac:dyDescent="0.25">
      <c r="B40" s="68" t="s">
        <v>19</v>
      </c>
      <c r="C40" s="68"/>
      <c r="D40" s="68"/>
      <c r="E40" s="6" t="s">
        <v>6</v>
      </c>
    </row>
    <row r="41" spans="1:5" x14ac:dyDescent="0.25">
      <c r="A41" s="28"/>
      <c r="B41" s="28"/>
      <c r="C41" s="28"/>
      <c r="D41" s="28"/>
      <c r="E41" s="28"/>
    </row>
    <row r="42" spans="1:5" x14ac:dyDescent="0.25">
      <c r="A42" s="74" t="s">
        <v>41</v>
      </c>
      <c r="B42" s="74"/>
      <c r="C42" s="74"/>
      <c r="D42" s="74"/>
      <c r="E42" s="5"/>
    </row>
    <row r="43" spans="1:5" x14ac:dyDescent="0.25">
      <c r="B43" s="68" t="s">
        <v>19</v>
      </c>
      <c r="C43" s="68"/>
      <c r="D43" s="68"/>
      <c r="E43" s="6" t="s">
        <v>6</v>
      </c>
    </row>
    <row r="45" spans="1:5" x14ac:dyDescent="0.25">
      <c r="A45" s="2" t="s">
        <v>47</v>
      </c>
    </row>
    <row r="46" spans="1:5" x14ac:dyDescent="0.25">
      <c r="A46" s="14" t="s">
        <v>30</v>
      </c>
    </row>
    <row r="47" spans="1:5" x14ac:dyDescent="0.25">
      <c r="A47" s="2" t="s">
        <v>33</v>
      </c>
      <c r="B47" s="15">
        <f>'2кв'!B53</f>
        <v>12641.473999999958</v>
      </c>
    </row>
    <row r="48" spans="1:5" ht="30" x14ac:dyDescent="0.25">
      <c r="A48" s="27" t="s">
        <v>69</v>
      </c>
      <c r="B48" s="16"/>
    </row>
    <row r="49" spans="1:2" ht="30" x14ac:dyDescent="0.25">
      <c r="A49" s="27" t="s">
        <v>48</v>
      </c>
      <c r="B49" s="16">
        <v>250023.79</v>
      </c>
    </row>
    <row r="50" spans="1:2" x14ac:dyDescent="0.25">
      <c r="A50" s="2" t="s">
        <v>42</v>
      </c>
      <c r="B50" s="16">
        <v>3001.64</v>
      </c>
    </row>
    <row r="51" spans="1:2" ht="45" x14ac:dyDescent="0.25">
      <c r="A51" s="21" t="s">
        <v>46</v>
      </c>
      <c r="B51" s="16">
        <f>3*300</f>
        <v>900</v>
      </c>
    </row>
    <row r="52" spans="1:2" ht="30" x14ac:dyDescent="0.25">
      <c r="A52" s="27" t="s">
        <v>32</v>
      </c>
      <c r="B52" s="16">
        <f>E30</f>
        <v>225299.45200000002</v>
      </c>
    </row>
    <row r="53" spans="1:2" x14ac:dyDescent="0.25">
      <c r="A53" s="17" t="s">
        <v>31</v>
      </c>
      <c r="B53" s="18">
        <f>B47+B49+B50+B51-B52</f>
        <v>41267.451999999961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46" zoomScaleSheetLayoutView="100" workbookViewId="0">
      <selection activeCell="E33" sqref="E3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70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34"/>
      <c r="E4" s="34" t="s">
        <v>71</v>
      </c>
    </row>
    <row r="5" spans="1:5" x14ac:dyDescent="0.25">
      <c r="A5" s="33"/>
      <c r="B5" s="4"/>
      <c r="C5" s="4"/>
      <c r="D5" s="4"/>
      <c r="E5" s="4"/>
    </row>
    <row r="6" spans="1:5" ht="15" customHeight="1" x14ac:dyDescent="0.25">
      <c r="A6" s="71" t="s">
        <v>0</v>
      </c>
      <c r="B6" s="71"/>
      <c r="C6" s="71"/>
      <c r="D6" s="71"/>
      <c r="E6" s="71"/>
    </row>
    <row r="7" spans="1:5" ht="17.25" customHeight="1" x14ac:dyDescent="0.25">
      <c r="A7" s="79" t="s">
        <v>37</v>
      </c>
      <c r="B7" s="79"/>
      <c r="C7" s="79"/>
      <c r="D7" s="79"/>
      <c r="E7" s="79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1" t="s">
        <v>72</v>
      </c>
      <c r="B9" s="71"/>
      <c r="C9" s="71"/>
      <c r="D9" s="71"/>
      <c r="E9" s="71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1" t="s">
        <v>49</v>
      </c>
      <c r="B11" s="71"/>
      <c r="C11" s="71"/>
      <c r="D11" s="71"/>
      <c r="E11" s="71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1" t="s">
        <v>24</v>
      </c>
      <c r="B13" s="71"/>
      <c r="C13" s="71"/>
      <c r="D13" s="71"/>
      <c r="E13" s="71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1" t="s">
        <v>51</v>
      </c>
      <c r="B15" s="71"/>
      <c r="C15" s="71"/>
      <c r="D15" s="71"/>
      <c r="E15" s="71"/>
    </row>
    <row r="16" spans="1:5" ht="20.25" customHeight="1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1" t="s">
        <v>17</v>
      </c>
      <c r="B17" s="71"/>
      <c r="C17" s="71"/>
      <c r="D17" s="71"/>
      <c r="E17" s="71"/>
    </row>
    <row r="18" spans="1:7" ht="69" customHeight="1" x14ac:dyDescent="0.25">
      <c r="A18" s="71" t="s">
        <v>50</v>
      </c>
      <c r="B18" s="71"/>
      <c r="C18" s="71"/>
      <c r="D18" s="71"/>
      <c r="E18" s="71"/>
    </row>
    <row r="19" spans="1:7" ht="35.25" customHeight="1" x14ac:dyDescent="0.25">
      <c r="A19" s="69" t="s">
        <v>38</v>
      </c>
      <c r="B19" s="69"/>
      <c r="C19" s="69"/>
      <c r="D19" s="69"/>
      <c r="E19" s="69"/>
    </row>
    <row r="20" spans="1:7" ht="19.5" customHeight="1" x14ac:dyDescent="0.25">
      <c r="A20" s="69"/>
      <c r="B20" s="69"/>
      <c r="C20" s="69"/>
      <c r="D20" s="69"/>
      <c r="E20" s="69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11.88</v>
      </c>
      <c r="E22" s="8">
        <f>D22*F20*G20</f>
        <v>134526.74400000001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6.06</v>
      </c>
      <c r="E24" s="8">
        <f>D24*F20*G20</f>
        <v>68622.227999999988</v>
      </c>
    </row>
    <row r="25" spans="1:7" x14ac:dyDescent="0.25">
      <c r="A25" s="7" t="s">
        <v>43</v>
      </c>
      <c r="B25" s="9" t="s">
        <v>77</v>
      </c>
      <c r="C25" s="3" t="s">
        <v>28</v>
      </c>
      <c r="D25" s="3"/>
      <c r="E25" s="8">
        <v>7233.67</v>
      </c>
    </row>
    <row r="26" spans="1:7" x14ac:dyDescent="0.25">
      <c r="A26" s="7" t="s">
        <v>44</v>
      </c>
      <c r="B26" s="9" t="s">
        <v>77</v>
      </c>
      <c r="C26" s="3" t="s">
        <v>28</v>
      </c>
      <c r="D26" s="3"/>
      <c r="E26" s="8">
        <v>10616.65</v>
      </c>
    </row>
    <row r="27" spans="1:7" x14ac:dyDescent="0.25">
      <c r="A27" s="7" t="s">
        <v>45</v>
      </c>
      <c r="B27" s="9" t="s">
        <v>77</v>
      </c>
      <c r="C27" s="3" t="s">
        <v>28</v>
      </c>
      <c r="D27" s="3"/>
      <c r="E27" s="8">
        <v>11324.7</v>
      </c>
    </row>
    <row r="28" spans="1:7" x14ac:dyDescent="0.25">
      <c r="A28" s="7" t="s">
        <v>27</v>
      </c>
      <c r="B28" s="9" t="s">
        <v>77</v>
      </c>
      <c r="C28" s="3" t="s">
        <v>28</v>
      </c>
      <c r="D28" s="3"/>
      <c r="E28" s="8">
        <v>739.59</v>
      </c>
    </row>
    <row r="29" spans="1:7" x14ac:dyDescent="0.25">
      <c r="A29" s="35" t="s">
        <v>73</v>
      </c>
      <c r="B29" s="9" t="s">
        <v>75</v>
      </c>
      <c r="C29" s="3" t="s">
        <v>76</v>
      </c>
      <c r="D29" s="3">
        <v>5</v>
      </c>
      <c r="E29" s="8">
        <f>D29*260.07</f>
        <v>1300.3499999999999</v>
      </c>
    </row>
    <row r="30" spans="1:7" x14ac:dyDescent="0.25">
      <c r="A30" s="36" t="s">
        <v>74</v>
      </c>
      <c r="B30" s="9" t="s">
        <v>75</v>
      </c>
      <c r="C30" s="3" t="s">
        <v>76</v>
      </c>
      <c r="D30" s="3">
        <v>2</v>
      </c>
      <c r="E30" s="8">
        <f>D30*260.07</f>
        <v>520.14</v>
      </c>
    </row>
    <row r="31" spans="1:7" x14ac:dyDescent="0.25">
      <c r="A31" s="23"/>
      <c r="B31" s="9"/>
      <c r="C31" s="3"/>
      <c r="D31" s="3"/>
      <c r="E31" s="22"/>
    </row>
    <row r="32" spans="1:7" s="14" customFormat="1" ht="14.25" x14ac:dyDescent="0.2">
      <c r="A32" s="10" t="s">
        <v>26</v>
      </c>
      <c r="B32" s="11"/>
      <c r="C32" s="12"/>
      <c r="D32" s="12"/>
      <c r="E32" s="13">
        <f>SUM(E22:E31)</f>
        <v>234884.07200000004</v>
      </c>
    </row>
    <row r="34" spans="1:5" ht="34.5" customHeight="1" x14ac:dyDescent="0.25">
      <c r="A34" s="70" t="s">
        <v>78</v>
      </c>
      <c r="B34" s="70"/>
      <c r="C34" s="70"/>
      <c r="D34" s="70"/>
      <c r="E34" s="70"/>
    </row>
    <row r="35" spans="1:5" ht="32.25" customHeight="1" x14ac:dyDescent="0.25">
      <c r="A35" s="71" t="s">
        <v>21</v>
      </c>
      <c r="B35" s="71"/>
      <c r="C35" s="71"/>
      <c r="D35" s="71"/>
      <c r="E35" s="71"/>
    </row>
    <row r="36" spans="1:5" x14ac:dyDescent="0.25">
      <c r="A36" s="71" t="s">
        <v>20</v>
      </c>
      <c r="B36" s="71"/>
      <c r="C36" s="71"/>
      <c r="D36" s="71"/>
      <c r="E36" s="71"/>
    </row>
    <row r="37" spans="1:5" ht="33" customHeight="1" x14ac:dyDescent="0.25">
      <c r="A37" s="71" t="s">
        <v>29</v>
      </c>
      <c r="B37" s="71"/>
      <c r="C37" s="71"/>
      <c r="D37" s="71"/>
      <c r="E37" s="71"/>
    </row>
    <row r="38" spans="1:5" x14ac:dyDescent="0.25">
      <c r="A38" s="71" t="s">
        <v>18</v>
      </c>
      <c r="B38" s="71"/>
      <c r="C38" s="71"/>
      <c r="D38" s="71"/>
      <c r="E38" s="71"/>
    </row>
    <row r="39" spans="1:5" x14ac:dyDescent="0.25">
      <c r="A39" s="72" t="s">
        <v>5</v>
      </c>
      <c r="B39" s="72"/>
      <c r="C39" s="72"/>
      <c r="D39" s="72"/>
      <c r="E39" s="72"/>
    </row>
    <row r="40" spans="1:5" x14ac:dyDescent="0.25">
      <c r="A40" s="71" t="s">
        <v>18</v>
      </c>
      <c r="B40" s="71"/>
      <c r="C40" s="71"/>
      <c r="D40" s="71"/>
      <c r="E40" s="71"/>
    </row>
    <row r="41" spans="1:5" x14ac:dyDescent="0.25">
      <c r="A41" s="73" t="s">
        <v>54</v>
      </c>
      <c r="B41" s="73"/>
      <c r="C41" s="73"/>
      <c r="D41" s="73"/>
      <c r="E41" s="5"/>
    </row>
    <row r="42" spans="1:5" x14ac:dyDescent="0.25">
      <c r="B42" s="68" t="s">
        <v>19</v>
      </c>
      <c r="C42" s="68"/>
      <c r="D42" s="68"/>
      <c r="E42" s="6" t="s">
        <v>6</v>
      </c>
    </row>
    <row r="43" spans="1:5" x14ac:dyDescent="0.25">
      <c r="A43" s="32"/>
      <c r="B43" s="32"/>
      <c r="C43" s="32"/>
      <c r="D43" s="32"/>
      <c r="E43" s="32"/>
    </row>
    <row r="44" spans="1:5" x14ac:dyDescent="0.25">
      <c r="A44" s="74" t="s">
        <v>41</v>
      </c>
      <c r="B44" s="74"/>
      <c r="C44" s="74"/>
      <c r="D44" s="74"/>
      <c r="E44" s="5"/>
    </row>
    <row r="45" spans="1:5" x14ac:dyDescent="0.25">
      <c r="B45" s="68" t="s">
        <v>19</v>
      </c>
      <c r="C45" s="68"/>
      <c r="D45" s="68"/>
      <c r="E45" s="6" t="s">
        <v>6</v>
      </c>
    </row>
    <row r="47" spans="1:5" x14ac:dyDescent="0.25">
      <c r="A47" s="2" t="s">
        <v>47</v>
      </c>
    </row>
    <row r="48" spans="1:5" x14ac:dyDescent="0.25">
      <c r="A48" s="14" t="s">
        <v>30</v>
      </c>
    </row>
    <row r="49" spans="1:2" x14ac:dyDescent="0.25">
      <c r="A49" s="2" t="s">
        <v>33</v>
      </c>
      <c r="B49" s="15">
        <f>'3кв'!B53</f>
        <v>41267.451999999961</v>
      </c>
    </row>
    <row r="50" spans="1:2" ht="30" x14ac:dyDescent="0.25">
      <c r="A50" s="31" t="s">
        <v>79</v>
      </c>
      <c r="B50" s="16"/>
    </row>
    <row r="51" spans="1:2" ht="30" x14ac:dyDescent="0.25">
      <c r="A51" s="31" t="s">
        <v>48</v>
      </c>
      <c r="B51" s="16">
        <v>278837.40999999997</v>
      </c>
    </row>
    <row r="52" spans="1:2" x14ac:dyDescent="0.25">
      <c r="A52" s="2" t="s">
        <v>42</v>
      </c>
      <c r="B52" s="16">
        <v>7514.19</v>
      </c>
    </row>
    <row r="53" spans="1:2" ht="45" x14ac:dyDescent="0.25">
      <c r="A53" s="21" t="s">
        <v>46</v>
      </c>
      <c r="B53" s="16">
        <f>3*300</f>
        <v>900</v>
      </c>
    </row>
    <row r="54" spans="1:2" ht="30" x14ac:dyDescent="0.25">
      <c r="A54" s="31" t="s">
        <v>32</v>
      </c>
      <c r="B54" s="16">
        <f>E32</f>
        <v>234884.07200000004</v>
      </c>
    </row>
    <row r="55" spans="1:2" x14ac:dyDescent="0.25">
      <c r="A55" s="17" t="s">
        <v>31</v>
      </c>
      <c r="B55" s="18">
        <f>B49+B51+B52+B53-B54</f>
        <v>93634.979999999923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topLeftCell="A10" zoomScaleSheetLayoutView="100" workbookViewId="0">
      <selection activeCell="B23" sqref="B23:B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6" ht="15.75" x14ac:dyDescent="0.25">
      <c r="A1" s="85" t="s">
        <v>80</v>
      </c>
      <c r="B1" s="85"/>
      <c r="C1" s="85"/>
      <c r="D1" s="37"/>
    </row>
    <row r="2" spans="1:6" ht="15.75" x14ac:dyDescent="0.25">
      <c r="A2" s="86" t="s">
        <v>81</v>
      </c>
      <c r="B2" s="86"/>
      <c r="C2" s="86"/>
      <c r="D2" s="38"/>
    </row>
    <row r="3" spans="1:6" ht="15.75" x14ac:dyDescent="0.25">
      <c r="A3" s="86" t="s">
        <v>82</v>
      </c>
      <c r="B3" s="86"/>
      <c r="C3" s="86"/>
      <c r="D3" s="38"/>
    </row>
    <row r="4" spans="1:6" ht="15.75" x14ac:dyDescent="0.25">
      <c r="A4" s="85" t="s">
        <v>106</v>
      </c>
      <c r="B4" s="85"/>
      <c r="C4" s="85"/>
      <c r="D4" s="37"/>
    </row>
    <row r="5" spans="1:6" ht="15.75" x14ac:dyDescent="0.25">
      <c r="A5" s="87"/>
      <c r="B5" s="87"/>
      <c r="C5" s="87"/>
      <c r="D5" s="1"/>
    </row>
    <row r="6" spans="1:6" ht="15.75" x14ac:dyDescent="0.25">
      <c r="A6" s="38"/>
      <c r="B6" s="39" t="s">
        <v>83</v>
      </c>
      <c r="C6" s="40">
        <f>'1кв'!B48</f>
        <v>-88668</v>
      </c>
      <c r="D6" s="41"/>
    </row>
    <row r="7" spans="1:6" ht="15.75" x14ac:dyDescent="0.25">
      <c r="A7" s="42" t="s">
        <v>84</v>
      </c>
      <c r="B7" s="39" t="s">
        <v>107</v>
      </c>
      <c r="C7" s="40"/>
      <c r="D7" s="41"/>
    </row>
    <row r="8" spans="1:6" ht="15.75" x14ac:dyDescent="0.25">
      <c r="A8" s="38"/>
      <c r="B8" s="43" t="s">
        <v>85</v>
      </c>
      <c r="C8" s="40"/>
      <c r="D8" s="41"/>
    </row>
    <row r="9" spans="1:6" ht="15.75" x14ac:dyDescent="0.25">
      <c r="A9" s="38"/>
      <c r="B9" s="7" t="s">
        <v>109</v>
      </c>
      <c r="C9" s="40"/>
      <c r="D9" s="41"/>
    </row>
    <row r="10" spans="1:6" ht="15.75" x14ac:dyDescent="0.25">
      <c r="A10" s="38"/>
      <c r="B10" s="7" t="s">
        <v>108</v>
      </c>
      <c r="C10" s="40"/>
      <c r="D10" s="41"/>
    </row>
    <row r="11" spans="1:6" ht="15.75" x14ac:dyDescent="0.25">
      <c r="A11" s="38"/>
      <c r="B11" s="7" t="s">
        <v>110</v>
      </c>
      <c r="C11" s="40"/>
      <c r="D11" s="41"/>
    </row>
    <row r="12" spans="1:6" ht="15.75" x14ac:dyDescent="0.25">
      <c r="B12" s="44" t="s">
        <v>86</v>
      </c>
      <c r="C12" s="45">
        <f>'1кв'!B50+'2кв'!B49+'3кв'!B49+'4кв'!B51+'1кв'!B52</f>
        <v>1078207.6000000001</v>
      </c>
      <c r="D12" s="46">
        <f>1078658.4-450.8</f>
        <v>1078207.5999999999</v>
      </c>
      <c r="E12" s="52">
        <f>C12-D12</f>
        <v>0</v>
      </c>
    </row>
    <row r="13" spans="1:6" ht="15.75" x14ac:dyDescent="0.25">
      <c r="A13" s="38"/>
      <c r="B13" s="66" t="s">
        <v>42</v>
      </c>
      <c r="C13" s="45">
        <f>'1кв'!B51+'2кв'!B50+'3кв'!B50+'4кв'!B52</f>
        <v>17991.98</v>
      </c>
      <c r="D13" s="41"/>
    </row>
    <row r="14" spans="1:6" ht="30" x14ac:dyDescent="0.25">
      <c r="B14" s="7" t="s">
        <v>46</v>
      </c>
      <c r="C14" s="45">
        <f>'1кв'!B53+'2кв'!B51+'3кв'!B51+'4кв'!B53</f>
        <v>3600</v>
      </c>
      <c r="D14" s="46"/>
      <c r="F14" s="31"/>
    </row>
    <row r="15" spans="1:6" ht="15.75" x14ac:dyDescent="0.25">
      <c r="A15" s="47"/>
      <c r="B15" s="44" t="s">
        <v>87</v>
      </c>
      <c r="C15" s="48">
        <f>SUM(C12:C14)</f>
        <v>1099799.58</v>
      </c>
      <c r="D15" s="41"/>
      <c r="E15">
        <f>'1кв'!B50+'1кв'!B51+'1кв'!B52+'1кв'!B53+'2кв'!B49+'2кв'!B50+'2кв'!B51+'3кв'!B49+'3кв'!B50+'3кв'!B51+'4кв'!B51+'4кв'!B52+'4кв'!B53</f>
        <v>1099799.58</v>
      </c>
    </row>
    <row r="16" spans="1:6" ht="15.75" x14ac:dyDescent="0.25">
      <c r="A16" s="1"/>
      <c r="B16" s="88"/>
      <c r="C16" s="88"/>
      <c r="D16" s="49"/>
    </row>
    <row r="17" spans="1:5" ht="15.75" x14ac:dyDescent="0.25">
      <c r="A17" s="50" t="s">
        <v>88</v>
      </c>
      <c r="B17" s="19" t="s">
        <v>89</v>
      </c>
      <c r="C17" s="45">
        <f>'1кв'!E22+'2кв'!E22+'3кв'!E22+'4кв'!E22</f>
        <v>539465.83199999994</v>
      </c>
      <c r="D17" s="49"/>
    </row>
    <row r="18" spans="1:5" ht="15.75" x14ac:dyDescent="0.25">
      <c r="A18" s="50"/>
      <c r="B18" s="51" t="s">
        <v>90</v>
      </c>
      <c r="C18" s="45">
        <f>'1кв'!E23+'2кв'!E23+'3кв'!E23+'4кв'!E23</f>
        <v>0</v>
      </c>
      <c r="D18" s="49"/>
    </row>
    <row r="19" spans="1:5" ht="15.75" x14ac:dyDescent="0.25">
      <c r="A19" s="50"/>
      <c r="B19" s="51" t="s">
        <v>36</v>
      </c>
      <c r="C19" s="45">
        <f>'1кв'!E24+'2кв'!E24+'3кв'!E24+'4кв'!E24</f>
        <v>259994.44799999997</v>
      </c>
      <c r="D19" s="49"/>
    </row>
    <row r="20" spans="1:5" ht="15.75" x14ac:dyDescent="0.25">
      <c r="A20" s="50"/>
      <c r="B20" s="7" t="s">
        <v>91</v>
      </c>
      <c r="C20" s="45">
        <f>'1кв'!E25+'2кв'!E25+'3кв'!E25+'4кв'!E25</f>
        <v>24817.440000000002</v>
      </c>
      <c r="D20" s="49"/>
    </row>
    <row r="21" spans="1:5" ht="15.75" x14ac:dyDescent="0.25">
      <c r="A21" s="50"/>
      <c r="B21" s="7" t="s">
        <v>92</v>
      </c>
      <c r="C21" s="45">
        <f>'1кв'!E26+'2кв'!E26+'3кв'!E26+'4кв'!E26</f>
        <v>55071.75</v>
      </c>
      <c r="D21" s="49"/>
    </row>
    <row r="22" spans="1:5" ht="15.75" x14ac:dyDescent="0.25">
      <c r="A22" s="50"/>
      <c r="B22" s="7" t="s">
        <v>93</v>
      </c>
      <c r="C22" s="45">
        <f>'1кв'!E27+'2кв'!E27+'3кв'!E27+'4кв'!E27</f>
        <v>38853.050000000003</v>
      </c>
      <c r="D22" s="49"/>
    </row>
    <row r="23" spans="1:5" ht="15.75" x14ac:dyDescent="0.25">
      <c r="A23" s="1"/>
      <c r="B23" s="7" t="s">
        <v>27</v>
      </c>
      <c r="C23" s="45">
        <f>'1кв'!E28+'2кв'!E28+'3кв'!E28+'4кв'!E28</f>
        <v>3101.59</v>
      </c>
      <c r="D23" s="49"/>
      <c r="E23" s="52"/>
    </row>
    <row r="24" spans="1:5" ht="15.75" x14ac:dyDescent="0.25">
      <c r="A24" s="50"/>
      <c r="B24" s="53" t="s">
        <v>111</v>
      </c>
      <c r="C24" s="54">
        <f>'4кв'!E29+'4кв'!E30</f>
        <v>1820.4899999999998</v>
      </c>
      <c r="D24" s="49"/>
    </row>
    <row r="25" spans="1:5" ht="30" x14ac:dyDescent="0.25">
      <c r="A25" s="50"/>
      <c r="B25" s="7" t="s">
        <v>112</v>
      </c>
      <c r="C25" s="67">
        <f>'1кв'!E29</f>
        <v>-5628</v>
      </c>
      <c r="D25" s="49"/>
    </row>
    <row r="26" spans="1:5" ht="15.75" x14ac:dyDescent="0.25">
      <c r="A26" s="50"/>
      <c r="B26" s="55" t="s">
        <v>94</v>
      </c>
      <c r="C26" s="54">
        <f>SUM(C28:C28)</f>
        <v>0</v>
      </c>
      <c r="D26" s="49"/>
    </row>
    <row r="27" spans="1:5" ht="15.75" x14ac:dyDescent="0.25">
      <c r="A27" s="50"/>
      <c r="B27" s="43" t="s">
        <v>85</v>
      </c>
      <c r="C27" s="54"/>
      <c r="D27" s="49"/>
    </row>
    <row r="28" spans="1:5" ht="15.75" x14ac:dyDescent="0.25">
      <c r="A28" s="50"/>
      <c r="B28" s="23"/>
      <c r="C28" s="56"/>
      <c r="D28" s="49"/>
    </row>
    <row r="29" spans="1:5" ht="15.75" x14ac:dyDescent="0.25">
      <c r="A29" s="1"/>
      <c r="B29" s="57" t="s">
        <v>95</v>
      </c>
      <c r="C29" s="58">
        <f>SUM(C17:C26)</f>
        <v>917496.6</v>
      </c>
      <c r="D29" s="49">
        <f>'1кв'!E31+'2кв'!E30+'3кв'!E30+'4кв'!E32</f>
        <v>917496.60000000009</v>
      </c>
      <c r="E29" s="52"/>
    </row>
    <row r="30" spans="1:5" ht="15.75" x14ac:dyDescent="0.25">
      <c r="A30" s="1"/>
      <c r="B30" s="59" t="s">
        <v>96</v>
      </c>
      <c r="C30" s="60">
        <f>C6+C15-C29</f>
        <v>93634.980000000098</v>
      </c>
      <c r="D30" s="49"/>
    </row>
    <row r="31" spans="1:5" ht="15.75" x14ac:dyDescent="0.25">
      <c r="A31" s="1"/>
      <c r="B31" s="42"/>
      <c r="C31" s="42"/>
      <c r="D31" s="49"/>
    </row>
    <row r="32" spans="1:5" ht="15.75" x14ac:dyDescent="0.25">
      <c r="A32" s="1"/>
      <c r="B32" s="61" t="s">
        <v>97</v>
      </c>
      <c r="C32" s="61"/>
      <c r="D32" s="49"/>
    </row>
    <row r="33" spans="1:4" ht="15.75" x14ac:dyDescent="0.25">
      <c r="A33" s="1"/>
      <c r="B33" s="61" t="s">
        <v>98</v>
      </c>
      <c r="C33" s="62">
        <v>161613.54999999999</v>
      </c>
      <c r="D33" s="49"/>
    </row>
    <row r="34" spans="1:4" ht="15.75" x14ac:dyDescent="0.25">
      <c r="A34" s="1"/>
      <c r="B34" s="63" t="s">
        <v>99</v>
      </c>
      <c r="C34" s="64">
        <v>93514.81</v>
      </c>
      <c r="D34" s="49"/>
    </row>
    <row r="35" spans="1:4" ht="15.75" x14ac:dyDescent="0.25">
      <c r="A35" s="1"/>
      <c r="B35" s="61" t="s">
        <v>100</v>
      </c>
      <c r="C35" s="65">
        <f>C34-C33</f>
        <v>-68098.739999999991</v>
      </c>
      <c r="D35" s="49"/>
    </row>
    <row r="36" spans="1:4" ht="15.75" x14ac:dyDescent="0.25">
      <c r="A36" s="1"/>
      <c r="B36" s="42"/>
      <c r="C36" s="42"/>
      <c r="D36" s="49"/>
    </row>
    <row r="37" spans="1:4" ht="15.75" x14ac:dyDescent="0.25">
      <c r="A37" s="1" t="s">
        <v>101</v>
      </c>
      <c r="B37" s="42" t="s">
        <v>102</v>
      </c>
      <c r="C37" s="42"/>
      <c r="D37" s="49"/>
    </row>
    <row r="38" spans="1:4" ht="15.75" x14ac:dyDescent="0.25">
      <c r="A38" s="1"/>
      <c r="B38" s="42" t="s">
        <v>103</v>
      </c>
      <c r="C38" s="42"/>
      <c r="D38" s="49"/>
    </row>
    <row r="39" spans="1:4" ht="15.75" x14ac:dyDescent="0.25">
      <c r="A39" s="1"/>
      <c r="B39" s="42" t="s">
        <v>104</v>
      </c>
      <c r="C39" s="42"/>
      <c r="D39" s="49"/>
    </row>
    <row r="40" spans="1:4" ht="15.75" x14ac:dyDescent="0.25">
      <c r="A40" s="1"/>
      <c r="B40" s="42"/>
      <c r="C40" s="42"/>
      <c r="D40" s="49"/>
    </row>
    <row r="41" spans="1:4" ht="15.75" x14ac:dyDescent="0.25">
      <c r="A41" s="1"/>
      <c r="B41" s="42"/>
      <c r="C41" s="42"/>
      <c r="D41" s="49"/>
    </row>
    <row r="42" spans="1:4" ht="15.75" x14ac:dyDescent="0.25">
      <c r="A42" s="1"/>
      <c r="B42" s="42" t="s">
        <v>105</v>
      </c>
      <c r="C42" s="42"/>
      <c r="D42" s="49"/>
    </row>
    <row r="43" spans="1:4" ht="15.75" x14ac:dyDescent="0.25">
      <c r="A43" s="1"/>
      <c r="B43" s="42"/>
      <c r="C43" s="42"/>
      <c r="D43" s="49"/>
    </row>
    <row r="44" spans="1:4" ht="15.75" x14ac:dyDescent="0.25">
      <c r="A44" s="1"/>
      <c r="B44" s="42"/>
      <c r="C44" s="42"/>
      <c r="D44" s="49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2024-02-16T08:54:12Z</dcterms:modified>
</cp:coreProperties>
</file>